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3\65423044\01_VÝZVA\E-ZAK\"/>
    </mc:Choice>
  </mc:AlternateContent>
  <xr:revisionPtr revIDLastSave="0" documentId="13_ncr:1_{F2DCEE64-36FD-4701-8ECD-ED4734CB89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prací" sheetId="2" r:id="rId1"/>
  </sheets>
  <definedNames>
    <definedName name="_xlnm._FilterDatabase" localSheetId="0" hidden="1">'Ceník prací'!$A$1:$Q$40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6" i="2" l="1"/>
  <c r="P32" i="2"/>
  <c r="P31" i="2"/>
  <c r="P27" i="2"/>
  <c r="P23" i="2"/>
  <c r="P18" i="2"/>
  <c r="P17" i="2"/>
  <c r="P14" i="2"/>
  <c r="P11" i="2"/>
  <c r="P10" i="2"/>
  <c r="P9" i="2"/>
  <c r="P8" i="2"/>
  <c r="P7" i="2"/>
  <c r="P4" i="2"/>
  <c r="P2" i="2"/>
  <c r="P38" i="2" l="1"/>
  <c r="P37" i="2"/>
  <c r="P35" i="2"/>
  <c r="P34" i="2"/>
  <c r="P33" i="2"/>
  <c r="P30" i="2"/>
  <c r="P29" i="2"/>
  <c r="P28" i="2"/>
  <c r="P26" i="2"/>
  <c r="P25" i="2"/>
  <c r="P24" i="2"/>
  <c r="P22" i="2"/>
  <c r="P19" i="2"/>
  <c r="P16" i="2"/>
  <c r="P15" i="2"/>
  <c r="P13" i="2"/>
  <c r="P12" i="2"/>
  <c r="P6" i="2"/>
  <c r="P5" i="2"/>
  <c r="P3" i="2"/>
  <c r="O35" i="2"/>
  <c r="O33" i="2"/>
  <c r="O19" i="2"/>
  <c r="O15" i="2"/>
  <c r="O6" i="2"/>
  <c r="O5" i="2"/>
  <c r="P39" i="2" l="1"/>
  <c r="P21" i="2" l="1"/>
  <c r="P40" i="2" l="1"/>
</calcChain>
</file>

<file path=xl/sharedStrings.xml><?xml version="1.0" encoding="utf-8"?>
<sst xmlns="http://schemas.openxmlformats.org/spreadsheetml/2006/main" count="353" uniqueCount="229">
  <si>
    <t>UMÍSTĚNÍ</t>
  </si>
  <si>
    <t>PALIVO</t>
  </si>
  <si>
    <t>TYP KOTLE</t>
  </si>
  <si>
    <t>KW</t>
  </si>
  <si>
    <t>HU</t>
  </si>
  <si>
    <t>Koks</t>
  </si>
  <si>
    <t>VSB I</t>
  </si>
  <si>
    <t>TOPNÉ OBDOBÍ</t>
  </si>
  <si>
    <t>POZNÁMKA</t>
  </si>
  <si>
    <t>fakturace dle topného období</t>
  </si>
  <si>
    <t>DRUH POŽADOVANÉHO PALIVA</t>
  </si>
  <si>
    <t>Koks ořech 2</t>
  </si>
  <si>
    <t>PAUŠÁLNÍ CENA OBSLUHY Kč bez DPH / měsíc</t>
  </si>
  <si>
    <t>fakturace celoroční</t>
  </si>
  <si>
    <t>VIADRUS G 90 2x</t>
  </si>
  <si>
    <t>České Budějovice – budova ATÚ</t>
  </si>
  <si>
    <t>GLAZER</t>
  </si>
  <si>
    <t>2x45</t>
  </si>
  <si>
    <t>ZP</t>
  </si>
  <si>
    <t>PROPAN</t>
  </si>
  <si>
    <t>TE</t>
  </si>
  <si>
    <t>nad 200</t>
  </si>
  <si>
    <t>do 100</t>
  </si>
  <si>
    <t>celkem</t>
  </si>
  <si>
    <t>Číčenice - výpravní budova</t>
  </si>
  <si>
    <t>H. uhlí ořech 2</t>
  </si>
  <si>
    <t>H. uhlí ořech 1</t>
  </si>
  <si>
    <t>CARBOROBOT PV 80</t>
  </si>
  <si>
    <t>VÝMĚNÍKOVÁ STANICE PÁRA - VODA</t>
  </si>
  <si>
    <t>VÝMĚNÍK VODA - VODA</t>
  </si>
  <si>
    <t>ROZDĚLOVACÍ STANICE TEPLÉ VODY</t>
  </si>
  <si>
    <t>VITOPLEX 100, VITOCROSSAL 300</t>
  </si>
  <si>
    <t>POŘADÍ</t>
  </si>
  <si>
    <t>CELKOVÁ PAUŠÁLNÍ CENA OBSLUHY PO DOBU TRVÁNÍ SMLOUVY</t>
  </si>
  <si>
    <t>V750L8N01PRY</t>
  </si>
  <si>
    <t>V750L5M01PQW</t>
  </si>
  <si>
    <t>V750L5704PUF</t>
  </si>
  <si>
    <t>V750L4M01PRD</t>
  </si>
  <si>
    <t>V750L4H01PQY</t>
  </si>
  <si>
    <t>V750L4B01PUI</t>
  </si>
  <si>
    <t>V750L6901PRR</t>
  </si>
  <si>
    <t>V750L6H01PSX</t>
  </si>
  <si>
    <t>V750L6S01PPA</t>
  </si>
  <si>
    <t>V750LFV01CNV</t>
  </si>
  <si>
    <t>V750LHL01CNZ</t>
  </si>
  <si>
    <t>V750L7J00PV4</t>
  </si>
  <si>
    <t>V750LJL00PBB</t>
  </si>
  <si>
    <t>V750LJL00P9J</t>
  </si>
  <si>
    <t>V750L7H00PDV</t>
  </si>
  <si>
    <t>V750LJK00P9F</t>
  </si>
  <si>
    <t>V750LE700CBU</t>
  </si>
  <si>
    <t>V750LHN00C9J</t>
  </si>
  <si>
    <t>V750LEX00C10</t>
  </si>
  <si>
    <t>V750LG501CNU</t>
  </si>
  <si>
    <t>V750LDR01CR7</t>
  </si>
  <si>
    <t>V750LHG01CUD</t>
  </si>
  <si>
    <t>V750LG500C4P</t>
  </si>
  <si>
    <t>V750LHC01CP6</t>
  </si>
  <si>
    <t>V750LHC01CRB</t>
  </si>
  <si>
    <t>Oblast České Budějovice</t>
  </si>
  <si>
    <t>Oblast Plzeň</t>
  </si>
  <si>
    <t>ZDC/32/25677</t>
  </si>
  <si>
    <t>2x111</t>
  </si>
  <si>
    <t>2x300</t>
  </si>
  <si>
    <t>2x49</t>
  </si>
  <si>
    <t>pára</t>
  </si>
  <si>
    <t>2x25</t>
  </si>
  <si>
    <t>horká voda</t>
  </si>
  <si>
    <t>VIADRUS A3C S 31</t>
  </si>
  <si>
    <t>PŘEDPOKLÁDANÉ MNOŽSTVÍ DODÁVKY PALIVA (q)</t>
  </si>
  <si>
    <t>UMÍSTĚNÍ - název + adresa</t>
  </si>
  <si>
    <t>DOMAŽLICE, Masarykova 131 - výpravní budova</t>
  </si>
  <si>
    <t>KLATOVY, Nádražní 149,151 - výpravní budova</t>
  </si>
  <si>
    <t>KOLINEC 142 - výpravní budova</t>
  </si>
  <si>
    <t>NEMILKOV 42 - výpravní budova</t>
  </si>
  <si>
    <t>NÝŘANY, Nádražní 84 - výpravní budova</t>
  </si>
  <si>
    <t>PLZEŇ KOTEROV/BOŽKOV, Libušínská 633 - budova OTV</t>
  </si>
  <si>
    <t>PLZEŇ HL.N. - ústřední stavědlo</t>
  </si>
  <si>
    <t>PLZEŇ SEŘ.N. - budova HZS</t>
  </si>
  <si>
    <t>PLZEŇ, Sušická 1105/23a - administrativní budova</t>
  </si>
  <si>
    <t>PLZEŇ, Sušická 1106/25 - administrativní budova</t>
  </si>
  <si>
    <t>STAŇKOV, Nádražní 163 - výpravní budova</t>
  </si>
  <si>
    <t>ŽELEZNÁ RUDA, DEBRNÍK 30 - výpravní budova</t>
  </si>
  <si>
    <t xml:space="preserve">ŽICHOVICE 154 - výpravní budova </t>
  </si>
  <si>
    <t>ČESKÉ VELENICE, Revoluční 209 - výpravní budova</t>
  </si>
  <si>
    <t>ČESKÉ BUDĚJOVICE, Nádražní 119 - výpravní budova</t>
  </si>
  <si>
    <t>ČESKÉ BUDĚJOVICE, Ä.Tragera 2849/90 - administrativní budova OŘ Plzeň</t>
  </si>
  <si>
    <t>ČESKÉ BUDĚJOVICE, Nemanická 438 - budova ATÚ</t>
  </si>
  <si>
    <t>ČÍČENICE 41 - výpravní budova</t>
  </si>
  <si>
    <t>MILEVSKO, Nádražní 402 - výpravní budova</t>
  </si>
  <si>
    <t>PROTIVÍN, Švermova 894 - budova TO</t>
  </si>
  <si>
    <t>SEZIMOVO ÚSTÍ, Okružní 302 - budova zastávky</t>
  </si>
  <si>
    <t>ZLIV, Nádražní 85 -  výpravní budova</t>
  </si>
  <si>
    <t>PLZEŇ JIŽNÍ PŘEDM., Koperníkova 1584 - výpravní budova (východ)</t>
  </si>
  <si>
    <t>DAKON DOR 32</t>
  </si>
  <si>
    <t>HRDĚJOVICE - Nemanice HZS - služebna</t>
  </si>
  <si>
    <t>HRDĚJOVICE 546- Nemanice - provozní budova v areálu HZS</t>
  </si>
  <si>
    <t>V750LE700CKE</t>
  </si>
  <si>
    <t>Kolinec - výpravní budova</t>
  </si>
  <si>
    <t>Plzeň hl.n./seř.n. - HZS provozní budova</t>
  </si>
  <si>
    <t>Milevsko - výpravní budova</t>
  </si>
  <si>
    <t>Protivín - provozní budova TO</t>
  </si>
  <si>
    <t>Sezimovo Ústí - budova  zastávky</t>
  </si>
  <si>
    <t>Zliv - výpravní budova</t>
  </si>
  <si>
    <t xml:space="preserve">České Budějovice – administrativní budova OŘ                             </t>
  </si>
  <si>
    <t>Žichovice - výpravní budova</t>
  </si>
  <si>
    <t>Domažlice - výpravní budova</t>
  </si>
  <si>
    <t>Klatovy - výpravní budova</t>
  </si>
  <si>
    <t>Nemilkov - výpravní budova</t>
  </si>
  <si>
    <t>Nýřany - výpravní budova</t>
  </si>
  <si>
    <t>Plzeň hl.n. - ústřední stavědlo</t>
  </si>
  <si>
    <t>Staňkov - výpravní budova</t>
  </si>
  <si>
    <t>Železná Ruda-Alžbětín - výpravní budova</t>
  </si>
  <si>
    <t>Plzeň Jižní Předměstí - výpravní budova - východ</t>
  </si>
  <si>
    <t xml:space="preserve">Plzeň-Koterov - provozní budova OTV </t>
  </si>
  <si>
    <t>ZAKÁZKA</t>
  </si>
  <si>
    <t>České Velenice - výpravní budova</t>
  </si>
  <si>
    <t>Tepelné zdroje ve správě OŘ Plzeň celkem</t>
  </si>
  <si>
    <t>ZDC/31/24981</t>
  </si>
  <si>
    <t>ZDC/31/24866</t>
  </si>
  <si>
    <t>ZDC/31/24879</t>
  </si>
  <si>
    <t>ZDC/31/24986</t>
  </si>
  <si>
    <t>ZDC/31/24917</t>
  </si>
  <si>
    <t>ZDC/31/C9J</t>
  </si>
  <si>
    <t>ZDC/31/C10</t>
  </si>
  <si>
    <t>ZDC/31/24925</t>
  </si>
  <si>
    <t>ZDC/32/25025</t>
  </si>
  <si>
    <t>ZDC/32/25033</t>
  </si>
  <si>
    <t>ZDC/32/25054</t>
  </si>
  <si>
    <t>ZDC/32/25049</t>
  </si>
  <si>
    <t>ZDC/32/25040</t>
  </si>
  <si>
    <t>ZDC/32/25027</t>
  </si>
  <si>
    <t>ZDC/32/21262</t>
  </si>
  <si>
    <t>ZDC/32/25006</t>
  </si>
  <si>
    <t>ZDC/32/21275</t>
  </si>
  <si>
    <t>ZDC/32/22211</t>
  </si>
  <si>
    <t>ZDC/32/25015</t>
  </si>
  <si>
    <t>ZDC/32/25060</t>
  </si>
  <si>
    <t>ZDC/32/25045</t>
  </si>
  <si>
    <t>ZDC/31/17389</t>
  </si>
  <si>
    <t>ZDC/31/24945</t>
  </si>
  <si>
    <t>ZDC/31/21346</t>
  </si>
  <si>
    <t>ZDC/31/26381</t>
  </si>
  <si>
    <t>Domažlice 608 - ST provozní budova</t>
  </si>
  <si>
    <t>ZDC/32/21293</t>
  </si>
  <si>
    <t>V750L6S00P9Z</t>
  </si>
  <si>
    <t>SP RE ČÍSLO OBJEKTU</t>
  </si>
  <si>
    <t>Domažlice - provozní budova TO</t>
  </si>
  <si>
    <t xml:space="preserve">2x PROTHERM 60 KLO </t>
  </si>
  <si>
    <t xml:space="preserve">2x HOVAL UG AM </t>
  </si>
  <si>
    <t xml:space="preserve">2x VIADRUS A3C </t>
  </si>
  <si>
    <t>2x HOVAL UG AM</t>
  </si>
  <si>
    <t>Plzeň, Sušická 1105/23a -administrativní budova</t>
  </si>
  <si>
    <t xml:space="preserve">Plzeň, Sušická 1106/25 -administrativní budova </t>
  </si>
  <si>
    <t>Nemanice HZS - služebna HZS</t>
  </si>
  <si>
    <t>Nemanice - provozní budova areál HZS</t>
  </si>
  <si>
    <t>Blatná – výpravní budova</t>
  </si>
  <si>
    <t>BLATNÁ, Nádražní 356 – výpravní budova</t>
  </si>
  <si>
    <t>Viessmann Vitodens  200</t>
  </si>
  <si>
    <t>V750LPF01CNC</t>
  </si>
  <si>
    <t>ZDC/31/24960</t>
  </si>
  <si>
    <t>DESTILA DPL 50</t>
  </si>
  <si>
    <t>V750LCS01CQ9</t>
  </si>
  <si>
    <t>JAROŠOV NAD NEŽÁRKOU 71 – výpravní budova</t>
  </si>
  <si>
    <t>Jarošov nad Nežárkou – výpravní budova</t>
  </si>
  <si>
    <t>ZDC/31/24905</t>
  </si>
  <si>
    <t>PROTIVÍN, Švermova 176 – výpravní budova</t>
  </si>
  <si>
    <t>Protivín – výpravní budova</t>
  </si>
  <si>
    <t>VIMPERK, Špidrova 42 – výpravní budova</t>
  </si>
  <si>
    <t>VOLARY 355 – výpravní budova</t>
  </si>
  <si>
    <t>Vimperk– výpravní budova</t>
  </si>
  <si>
    <t>Volary– výpravní budova</t>
  </si>
  <si>
    <t>Brötje WGB 38H</t>
  </si>
  <si>
    <t>BOSCH GC 9000i</t>
  </si>
  <si>
    <t>V750LRS01CTY</t>
  </si>
  <si>
    <t>V750LN101CU7</t>
  </si>
  <si>
    <t>ZDC/31/24946</t>
  </si>
  <si>
    <t>ZDC/31/24952</t>
  </si>
  <si>
    <t>V750LHN01CSN</t>
  </si>
  <si>
    <t>2x Brötje WHBS 30C</t>
  </si>
  <si>
    <t>2x30</t>
  </si>
  <si>
    <t>ZDC/31/24944</t>
  </si>
  <si>
    <t>České Budějovice - stavědlo č. 1 - Kompas, dílny</t>
  </si>
  <si>
    <t>ČESKÉ BUDĚJOVICE - Kompas stavědlo č. 1, dílny</t>
  </si>
  <si>
    <t>2x285   1x48</t>
  </si>
  <si>
    <t>2x VIESSMANN PAROMAT SIMPLEX   1x PROTHERM 50NL</t>
  </si>
  <si>
    <t>2 x HYDROTHERM STIEBEL ELTRON</t>
  </si>
  <si>
    <t xml:space="preserve">2 x PROTHERM PANTHER CONDENS </t>
  </si>
  <si>
    <t xml:space="preserve">1x32 </t>
  </si>
  <si>
    <t>2x BUDERUS LOGAMAX PLUS GB 162</t>
  </si>
  <si>
    <t>výměníková stanice SYMPATIC VNV</t>
  </si>
  <si>
    <t>výměníková stanice CETETHERM MAXI</t>
  </si>
  <si>
    <t>2x184</t>
  </si>
  <si>
    <t>výměníková stanice SYMPATIK VNV UT 180</t>
  </si>
  <si>
    <t>Radnice 306 – výpravní budova</t>
  </si>
  <si>
    <t>Viadrus G 27 ECO GLX</t>
  </si>
  <si>
    <t>Starý Plzenec 174 - výpravní budova</t>
  </si>
  <si>
    <t>Viessmann Litola LVR 36</t>
  </si>
  <si>
    <t>Stříbro 434 – výpravní budova</t>
  </si>
  <si>
    <t>Vaillant VK INT    484/1-5</t>
  </si>
  <si>
    <t>2x36  1x25</t>
  </si>
  <si>
    <t>STARÝ PLZENEC, Nádražní 174 - výpravní budova</t>
  </si>
  <si>
    <t>STŘÍBRO, Nádražní 434 – výpravní budova</t>
  </si>
  <si>
    <t>RADNICE, Nádražní 306 – výpravní budova</t>
  </si>
  <si>
    <t>V750LAD01P6J</t>
  </si>
  <si>
    <t>ZDC/32/P6J</t>
  </si>
  <si>
    <t>ZDC/32/25058</t>
  </si>
  <si>
    <t>V750LJH01PSZ</t>
  </si>
  <si>
    <t>ZDC/32/25073</t>
  </si>
  <si>
    <t>V750L9201PT4</t>
  </si>
  <si>
    <t xml:space="preserve">Baxi Luna Duo Tec </t>
  </si>
  <si>
    <t>České Budějovice - výpravní budova</t>
  </si>
  <si>
    <t>2x90</t>
  </si>
  <si>
    <t>2x PROTHERM  KLO 60</t>
  </si>
  <si>
    <t>1x225 1x285</t>
  </si>
  <si>
    <t xml:space="preserve">2x VAILLANT </t>
  </si>
  <si>
    <t xml:space="preserve">VAILLANT </t>
  </si>
  <si>
    <t>2x49,5</t>
  </si>
  <si>
    <t>EKOEFEKT 48</t>
  </si>
  <si>
    <t>2x týdně/zima 1x týdně/léto</t>
  </si>
  <si>
    <t>1x týdně</t>
  </si>
  <si>
    <t>2x týdně</t>
  </si>
  <si>
    <t>denně</t>
  </si>
  <si>
    <t>ROZSAH obsluhy TZ</t>
  </si>
  <si>
    <t xml:space="preserve">2x VAILLANT VK INT 35/K-1E,                      1x PROTHERM PANTHER CONDENS 25  </t>
  </si>
  <si>
    <t>CENA PALIVA Kč bez DPH / q</t>
  </si>
  <si>
    <t xml:space="preserve">PŘEDPOKLÁDÁNÁ CENA bez DPH ZA PALIVO PO DOBU TRVÁNÍ SMLOUVY </t>
  </si>
  <si>
    <t>1.9.2023 - 31.5.2024 1.9.2024 - 31.5.2025</t>
  </si>
  <si>
    <t>1.7.2023 - 31.5.2025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</si>
</sst>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</cellStyleXfs>
  <cellXfs count="63">
    <xf numFmtId="0" fontId="0" fillId="0" borderId="0" xfId="0"/>
    <xf numFmtId="4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4" fillId="0" borderId="0" xfId="0" applyFont="1" applyProtection="1"/>
    <xf numFmtId="0" fontId="6" fillId="0" borderId="8" xfId="0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44" fontId="4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1" xfId="2" applyFont="1" applyBorder="1" applyAlignment="1" applyProtection="1">
      <alignment horizontal="left" vertical="center" wrapText="1"/>
    </xf>
    <xf numFmtId="0" fontId="11" fillId="2" borderId="1" xfId="4" applyFont="1" applyFill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1" fillId="2" borderId="1" xfId="6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4" fontId="8" fillId="0" borderId="14" xfId="0" applyNumberFormat="1" applyFont="1" applyBorder="1" applyAlignment="1" applyProtection="1">
      <alignment horizontal="center" vertical="center"/>
    </xf>
    <xf numFmtId="44" fontId="2" fillId="0" borderId="14" xfId="0" applyNumberFormat="1" applyFont="1" applyBorder="1" applyAlignment="1" applyProtection="1">
      <alignment horizontal="center" vertical="center"/>
    </xf>
    <xf numFmtId="44" fontId="2" fillId="0" borderId="18" xfId="0" applyNumberFormat="1" applyFont="1" applyBorder="1" applyAlignment="1" applyProtection="1">
      <alignment horizontal="center" vertical="center"/>
    </xf>
    <xf numFmtId="164" fontId="6" fillId="0" borderId="18" xfId="0" applyNumberFormat="1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6" xfId="0" applyFont="1" applyBorder="1" applyProtection="1"/>
    <xf numFmtId="0" fontId="6" fillId="0" borderId="12" xfId="0" applyFont="1" applyBorder="1" applyAlignment="1" applyProtection="1">
      <alignment horizontal="left" wrapText="1"/>
    </xf>
    <xf numFmtId="0" fontId="4" fillId="0" borderId="7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vertical="center"/>
    </xf>
    <xf numFmtId="0" fontId="4" fillId="0" borderId="11" xfId="0" applyFont="1" applyBorder="1" applyProtection="1"/>
    <xf numFmtId="44" fontId="6" fillId="0" borderId="3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center" vertical="center"/>
    </xf>
    <xf numFmtId="164" fontId="9" fillId="0" borderId="0" xfId="0" applyNumberFormat="1" applyFont="1" applyProtection="1"/>
  </cellXfs>
  <cellStyles count="9">
    <cellStyle name="Normální" xfId="0" builtinId="0"/>
    <cellStyle name="Normální 2" xfId="1" xr:uid="{00000000-0005-0000-0000-000001000000}"/>
    <cellStyle name="Normální 2 3" xfId="3" xr:uid="{00000000-0005-0000-0000-000002000000}"/>
    <cellStyle name="Normální 34" xfId="4" xr:uid="{00000000-0005-0000-0000-000003000000}"/>
    <cellStyle name="Normální 41" xfId="5" xr:uid="{00000000-0005-0000-0000-000004000000}"/>
    <cellStyle name="Normální 45" xfId="8" xr:uid="{00000000-0005-0000-0000-000005000000}"/>
    <cellStyle name="Normální 48" xfId="6" xr:uid="{00000000-0005-0000-0000-000006000000}"/>
    <cellStyle name="Normální 49" xfId="7" xr:uid="{00000000-0005-0000-0000-000007000000}"/>
    <cellStyle name="normální_List1_1" xfId="2" xr:uid="{00000000-0005-0000-0000-000008000000}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01FF74"/>
      <color rgb="FF00FF00"/>
      <color rgb="FF33CC33"/>
      <color rgb="FF00EA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zoomScale="70" zoomScaleNormal="70" workbookViewId="0">
      <pane ySplit="1" topLeftCell="A2" activePane="bottomLeft" state="frozen"/>
      <selection pane="bottomLeft" activeCell="K2" sqref="K2"/>
    </sheetView>
  </sheetViews>
  <sheetFormatPr defaultColWidth="9.140625" defaultRowHeight="14.25" x14ac:dyDescent="0.2"/>
  <cols>
    <col min="1" max="1" width="10.140625" style="9" customWidth="1"/>
    <col min="2" max="2" width="40.5703125" style="9" customWidth="1"/>
    <col min="3" max="3" width="36" style="59" customWidth="1"/>
    <col min="4" max="4" width="19.42578125" style="9" customWidth="1"/>
    <col min="5" max="5" width="20.5703125" style="9" customWidth="1"/>
    <col min="6" max="6" width="11.5703125" style="9" customWidth="1"/>
    <col min="7" max="7" width="24.5703125" style="9" customWidth="1"/>
    <col min="8" max="8" width="10.140625" style="9" bestFit="1" customWidth="1"/>
    <col min="9" max="9" width="17.140625" style="60" customWidth="1"/>
    <col min="10" max="10" width="25.7109375" style="9" customWidth="1"/>
    <col min="11" max="11" width="20.7109375" style="9" customWidth="1"/>
    <col min="12" max="12" width="21.7109375" style="9" customWidth="1"/>
    <col min="13" max="13" width="24" style="9" customWidth="1"/>
    <col min="14" max="14" width="15.5703125" style="9" customWidth="1"/>
    <col min="15" max="15" width="22.85546875" style="9" customWidth="1"/>
    <col min="16" max="16" width="26.5703125" style="9" customWidth="1"/>
    <col min="17" max="17" width="20.28515625" style="9" customWidth="1"/>
    <col min="18" max="16384" width="9.140625" style="9"/>
  </cols>
  <sheetData>
    <row r="1" spans="1:17" ht="106.5" customHeight="1" thickBot="1" x14ac:dyDescent="0.25">
      <c r="A1" s="3" t="s">
        <v>32</v>
      </c>
      <c r="B1" s="4" t="s">
        <v>0</v>
      </c>
      <c r="C1" s="5" t="s">
        <v>70</v>
      </c>
      <c r="D1" s="6" t="s">
        <v>146</v>
      </c>
      <c r="E1" s="7" t="s">
        <v>115</v>
      </c>
      <c r="F1" s="7" t="s">
        <v>1</v>
      </c>
      <c r="G1" s="7" t="s">
        <v>2</v>
      </c>
      <c r="H1" s="7" t="s">
        <v>3</v>
      </c>
      <c r="I1" s="8" t="s">
        <v>223</v>
      </c>
      <c r="J1" s="8" t="s">
        <v>7</v>
      </c>
      <c r="K1" s="8" t="s">
        <v>12</v>
      </c>
      <c r="L1" s="8" t="s">
        <v>10</v>
      </c>
      <c r="M1" s="8" t="s">
        <v>69</v>
      </c>
      <c r="N1" s="8" t="s">
        <v>225</v>
      </c>
      <c r="O1" s="8" t="s">
        <v>226</v>
      </c>
      <c r="P1" s="8" t="s">
        <v>33</v>
      </c>
      <c r="Q1" s="8" t="s">
        <v>8</v>
      </c>
    </row>
    <row r="2" spans="1:17" ht="84.95" customHeight="1" x14ac:dyDescent="0.2">
      <c r="A2" s="10">
        <v>1</v>
      </c>
      <c r="B2" s="11" t="s">
        <v>106</v>
      </c>
      <c r="C2" s="12" t="s">
        <v>71</v>
      </c>
      <c r="D2" s="13" t="s">
        <v>127</v>
      </c>
      <c r="E2" s="14" t="s">
        <v>42</v>
      </c>
      <c r="F2" s="15" t="s">
        <v>18</v>
      </c>
      <c r="G2" s="16" t="s">
        <v>185</v>
      </c>
      <c r="H2" s="17" t="s">
        <v>184</v>
      </c>
      <c r="I2" s="16" t="s">
        <v>219</v>
      </c>
      <c r="J2" s="18" t="s">
        <v>228</v>
      </c>
      <c r="K2" s="1"/>
      <c r="L2" s="20"/>
      <c r="M2" s="20"/>
      <c r="N2" s="20"/>
      <c r="O2" s="20"/>
      <c r="P2" s="21">
        <f>K2*23</f>
        <v>0</v>
      </c>
      <c r="Q2" s="22" t="s">
        <v>13</v>
      </c>
    </row>
    <row r="3" spans="1:17" ht="84.95" customHeight="1" x14ac:dyDescent="0.2">
      <c r="A3" s="10">
        <v>2</v>
      </c>
      <c r="B3" s="11" t="s">
        <v>147</v>
      </c>
      <c r="C3" s="12" t="s">
        <v>143</v>
      </c>
      <c r="D3" s="13" t="s">
        <v>144</v>
      </c>
      <c r="E3" s="14" t="s">
        <v>145</v>
      </c>
      <c r="F3" s="15" t="s">
        <v>18</v>
      </c>
      <c r="G3" s="16" t="s">
        <v>187</v>
      </c>
      <c r="H3" s="15" t="s">
        <v>180</v>
      </c>
      <c r="I3" s="23" t="s">
        <v>220</v>
      </c>
      <c r="J3" s="24" t="s">
        <v>227</v>
      </c>
      <c r="K3" s="1"/>
      <c r="L3" s="25"/>
      <c r="M3" s="25"/>
      <c r="N3" s="20"/>
      <c r="O3" s="20"/>
      <c r="P3" s="21">
        <f>K3*18</f>
        <v>0</v>
      </c>
      <c r="Q3" s="26" t="s">
        <v>9</v>
      </c>
    </row>
    <row r="4" spans="1:17" ht="84.95" customHeight="1" x14ac:dyDescent="0.2">
      <c r="A4" s="10">
        <v>3</v>
      </c>
      <c r="B4" s="11" t="s">
        <v>107</v>
      </c>
      <c r="C4" s="12" t="s">
        <v>72</v>
      </c>
      <c r="D4" s="13" t="s">
        <v>128</v>
      </c>
      <c r="E4" s="14" t="s">
        <v>35</v>
      </c>
      <c r="F4" s="15" t="s">
        <v>18</v>
      </c>
      <c r="G4" s="16" t="s">
        <v>186</v>
      </c>
      <c r="H4" s="15" t="s">
        <v>63</v>
      </c>
      <c r="I4" s="23" t="s">
        <v>221</v>
      </c>
      <c r="J4" s="18" t="s">
        <v>228</v>
      </c>
      <c r="K4" s="1"/>
      <c r="L4" s="20"/>
      <c r="M4" s="20"/>
      <c r="N4" s="20"/>
      <c r="O4" s="20"/>
      <c r="P4" s="21">
        <f>K4*23</f>
        <v>0</v>
      </c>
      <c r="Q4" s="22" t="s">
        <v>13</v>
      </c>
    </row>
    <row r="5" spans="1:17" ht="84.95" customHeight="1" x14ac:dyDescent="0.2">
      <c r="A5" s="10">
        <v>4</v>
      </c>
      <c r="B5" s="27" t="s">
        <v>98</v>
      </c>
      <c r="C5" s="12" t="s">
        <v>73</v>
      </c>
      <c r="D5" s="13" t="s">
        <v>129</v>
      </c>
      <c r="E5" s="14" t="s">
        <v>38</v>
      </c>
      <c r="F5" s="15" t="s">
        <v>4</v>
      </c>
      <c r="G5" s="17" t="s">
        <v>94</v>
      </c>
      <c r="H5" s="17" t="s">
        <v>188</v>
      </c>
      <c r="I5" s="23" t="s">
        <v>222</v>
      </c>
      <c r="J5" s="24" t="s">
        <v>227</v>
      </c>
      <c r="K5" s="1"/>
      <c r="L5" s="23" t="s">
        <v>26</v>
      </c>
      <c r="M5" s="23">
        <v>250</v>
      </c>
      <c r="N5" s="19">
        <v>500</v>
      </c>
      <c r="O5" s="19">
        <f>N5*M5*2</f>
        <v>250000</v>
      </c>
      <c r="P5" s="21">
        <f t="shared" ref="P5:P6" si="0">K5*18</f>
        <v>0</v>
      </c>
      <c r="Q5" s="26" t="s">
        <v>9</v>
      </c>
    </row>
    <row r="6" spans="1:17" ht="84.95" customHeight="1" x14ac:dyDescent="0.2">
      <c r="A6" s="10">
        <v>5</v>
      </c>
      <c r="B6" s="11" t="s">
        <v>108</v>
      </c>
      <c r="C6" s="12" t="s">
        <v>74</v>
      </c>
      <c r="D6" s="13" t="s">
        <v>130</v>
      </c>
      <c r="E6" s="14" t="s">
        <v>37</v>
      </c>
      <c r="F6" s="15" t="s">
        <v>4</v>
      </c>
      <c r="G6" s="17" t="s">
        <v>150</v>
      </c>
      <c r="H6" s="15" t="s">
        <v>66</v>
      </c>
      <c r="I6" s="23" t="s">
        <v>222</v>
      </c>
      <c r="J6" s="24" t="s">
        <v>227</v>
      </c>
      <c r="K6" s="1"/>
      <c r="L6" s="23" t="s">
        <v>25</v>
      </c>
      <c r="M6" s="23">
        <v>250</v>
      </c>
      <c r="N6" s="19">
        <v>500</v>
      </c>
      <c r="O6" s="19">
        <f>N6*M6*2</f>
        <v>250000</v>
      </c>
      <c r="P6" s="21">
        <f t="shared" si="0"/>
        <v>0</v>
      </c>
      <c r="Q6" s="26" t="s">
        <v>9</v>
      </c>
    </row>
    <row r="7" spans="1:17" ht="84.95" customHeight="1" x14ac:dyDescent="0.2">
      <c r="A7" s="10">
        <v>6</v>
      </c>
      <c r="B7" s="11" t="s">
        <v>109</v>
      </c>
      <c r="C7" s="12" t="s">
        <v>75</v>
      </c>
      <c r="D7" s="13" t="s">
        <v>131</v>
      </c>
      <c r="E7" s="14" t="s">
        <v>40</v>
      </c>
      <c r="F7" s="15" t="s">
        <v>18</v>
      </c>
      <c r="G7" s="17" t="s">
        <v>148</v>
      </c>
      <c r="H7" s="15" t="s">
        <v>64</v>
      </c>
      <c r="I7" s="23" t="s">
        <v>221</v>
      </c>
      <c r="J7" s="18" t="s">
        <v>228</v>
      </c>
      <c r="K7" s="1"/>
      <c r="L7" s="20"/>
      <c r="M7" s="20"/>
      <c r="N7" s="20"/>
      <c r="O7" s="20"/>
      <c r="P7" s="21">
        <f t="shared" ref="P7:P11" si="1">K7*23</f>
        <v>0</v>
      </c>
      <c r="Q7" s="22" t="s">
        <v>13</v>
      </c>
    </row>
    <row r="8" spans="1:17" ht="84.95" customHeight="1" x14ac:dyDescent="0.2">
      <c r="A8" s="10">
        <v>7</v>
      </c>
      <c r="B8" s="27" t="s">
        <v>114</v>
      </c>
      <c r="C8" s="11" t="s">
        <v>76</v>
      </c>
      <c r="D8" s="23" t="s">
        <v>126</v>
      </c>
      <c r="E8" s="14" t="s">
        <v>49</v>
      </c>
      <c r="F8" s="15" t="s">
        <v>18</v>
      </c>
      <c r="G8" s="16" t="s">
        <v>149</v>
      </c>
      <c r="H8" s="23" t="s">
        <v>62</v>
      </c>
      <c r="I8" s="23" t="s">
        <v>221</v>
      </c>
      <c r="J8" s="18" t="s">
        <v>228</v>
      </c>
      <c r="K8" s="2"/>
      <c r="L8" s="20"/>
      <c r="M8" s="20"/>
      <c r="N8" s="20"/>
      <c r="O8" s="20"/>
      <c r="P8" s="21">
        <f t="shared" si="1"/>
        <v>0</v>
      </c>
      <c r="Q8" s="22" t="s">
        <v>13</v>
      </c>
    </row>
    <row r="9" spans="1:17" ht="84.95" customHeight="1" x14ac:dyDescent="0.2">
      <c r="A9" s="10">
        <v>8</v>
      </c>
      <c r="B9" s="27" t="s">
        <v>110</v>
      </c>
      <c r="C9" s="11" t="s">
        <v>77</v>
      </c>
      <c r="D9" s="23" t="s">
        <v>61</v>
      </c>
      <c r="E9" s="14" t="s">
        <v>48</v>
      </c>
      <c r="F9" s="15" t="s">
        <v>18</v>
      </c>
      <c r="G9" s="16" t="s">
        <v>189</v>
      </c>
      <c r="H9" s="23" t="s">
        <v>17</v>
      </c>
      <c r="I9" s="23" t="s">
        <v>221</v>
      </c>
      <c r="J9" s="18" t="s">
        <v>228</v>
      </c>
      <c r="K9" s="2"/>
      <c r="L9" s="20"/>
      <c r="M9" s="20"/>
      <c r="N9" s="20"/>
      <c r="O9" s="20"/>
      <c r="P9" s="21">
        <f t="shared" si="1"/>
        <v>0</v>
      </c>
      <c r="Q9" s="22" t="s">
        <v>13</v>
      </c>
    </row>
    <row r="10" spans="1:17" ht="84.95" customHeight="1" x14ac:dyDescent="0.2">
      <c r="A10" s="10">
        <v>9</v>
      </c>
      <c r="B10" s="27" t="s">
        <v>99</v>
      </c>
      <c r="C10" s="12" t="s">
        <v>78</v>
      </c>
      <c r="D10" s="23" t="s">
        <v>132</v>
      </c>
      <c r="E10" s="14" t="s">
        <v>45</v>
      </c>
      <c r="F10" s="23" t="s">
        <v>65</v>
      </c>
      <c r="G10" s="16" t="s">
        <v>191</v>
      </c>
      <c r="H10" s="23">
        <v>565</v>
      </c>
      <c r="I10" s="23" t="s">
        <v>221</v>
      </c>
      <c r="J10" s="18" t="s">
        <v>228</v>
      </c>
      <c r="K10" s="2"/>
      <c r="L10" s="20"/>
      <c r="M10" s="20"/>
      <c r="N10" s="20"/>
      <c r="O10" s="20"/>
      <c r="P10" s="21">
        <f t="shared" si="1"/>
        <v>0</v>
      </c>
      <c r="Q10" s="22" t="s">
        <v>13</v>
      </c>
    </row>
    <row r="11" spans="1:17" ht="84.95" customHeight="1" x14ac:dyDescent="0.2">
      <c r="A11" s="10">
        <v>10</v>
      </c>
      <c r="B11" s="11" t="s">
        <v>113</v>
      </c>
      <c r="C11" s="12" t="s">
        <v>93</v>
      </c>
      <c r="D11" s="13" t="s">
        <v>133</v>
      </c>
      <c r="E11" s="14" t="s">
        <v>34</v>
      </c>
      <c r="F11" s="17" t="s">
        <v>67</v>
      </c>
      <c r="G11" s="17" t="s">
        <v>190</v>
      </c>
      <c r="H11" s="15">
        <v>400</v>
      </c>
      <c r="I11" s="23" t="s">
        <v>221</v>
      </c>
      <c r="J11" s="18" t="s">
        <v>228</v>
      </c>
      <c r="K11" s="1"/>
      <c r="L11" s="20"/>
      <c r="M11" s="20"/>
      <c r="N11" s="20"/>
      <c r="O11" s="20"/>
      <c r="P11" s="21">
        <f t="shared" si="1"/>
        <v>0</v>
      </c>
      <c r="Q11" s="22" t="s">
        <v>13</v>
      </c>
    </row>
    <row r="12" spans="1:17" ht="84.95" customHeight="1" x14ac:dyDescent="0.2">
      <c r="A12" s="10">
        <v>11</v>
      </c>
      <c r="B12" s="12" t="s">
        <v>152</v>
      </c>
      <c r="C12" s="12" t="s">
        <v>79</v>
      </c>
      <c r="D12" s="23" t="s">
        <v>134</v>
      </c>
      <c r="E12" s="14" t="s">
        <v>47</v>
      </c>
      <c r="F12" s="15" t="s">
        <v>18</v>
      </c>
      <c r="G12" s="16" t="s">
        <v>151</v>
      </c>
      <c r="H12" s="23" t="s">
        <v>192</v>
      </c>
      <c r="I12" s="23" t="s">
        <v>221</v>
      </c>
      <c r="J12" s="24" t="s">
        <v>227</v>
      </c>
      <c r="K12" s="2"/>
      <c r="L12" s="20"/>
      <c r="M12" s="20"/>
      <c r="N12" s="20"/>
      <c r="O12" s="20"/>
      <c r="P12" s="21">
        <f t="shared" ref="P12:P13" si="2">K12*18</f>
        <v>0</v>
      </c>
      <c r="Q12" s="26" t="s">
        <v>9</v>
      </c>
    </row>
    <row r="13" spans="1:17" ht="84.95" customHeight="1" x14ac:dyDescent="0.2">
      <c r="A13" s="10">
        <v>12</v>
      </c>
      <c r="B13" s="12" t="s">
        <v>153</v>
      </c>
      <c r="C13" s="12" t="s">
        <v>80</v>
      </c>
      <c r="D13" s="23" t="s">
        <v>135</v>
      </c>
      <c r="E13" s="14" t="s">
        <v>46</v>
      </c>
      <c r="F13" s="17" t="s">
        <v>67</v>
      </c>
      <c r="G13" s="16" t="s">
        <v>193</v>
      </c>
      <c r="H13" s="23">
        <v>180</v>
      </c>
      <c r="I13" s="23" t="s">
        <v>221</v>
      </c>
      <c r="J13" s="24" t="s">
        <v>227</v>
      </c>
      <c r="K13" s="2"/>
      <c r="L13" s="20"/>
      <c r="M13" s="20"/>
      <c r="N13" s="20"/>
      <c r="O13" s="20"/>
      <c r="P13" s="21">
        <f t="shared" si="2"/>
        <v>0</v>
      </c>
      <c r="Q13" s="26" t="s">
        <v>9</v>
      </c>
    </row>
    <row r="14" spans="1:17" ht="84.95" customHeight="1" x14ac:dyDescent="0.2">
      <c r="A14" s="10">
        <v>13</v>
      </c>
      <c r="B14" s="12" t="s">
        <v>194</v>
      </c>
      <c r="C14" s="12" t="s">
        <v>203</v>
      </c>
      <c r="D14" s="23" t="s">
        <v>205</v>
      </c>
      <c r="E14" s="14" t="s">
        <v>204</v>
      </c>
      <c r="F14" s="17" t="s">
        <v>18</v>
      </c>
      <c r="G14" s="16" t="s">
        <v>195</v>
      </c>
      <c r="H14" s="23">
        <v>49.5</v>
      </c>
      <c r="I14" s="23" t="s">
        <v>220</v>
      </c>
      <c r="J14" s="18" t="s">
        <v>228</v>
      </c>
      <c r="K14" s="1"/>
      <c r="L14" s="20"/>
      <c r="M14" s="20"/>
      <c r="N14" s="20"/>
      <c r="O14" s="20"/>
      <c r="P14" s="21">
        <f>K14*23</f>
        <v>0</v>
      </c>
      <c r="Q14" s="26"/>
    </row>
    <row r="15" spans="1:17" ht="84.95" customHeight="1" x14ac:dyDescent="0.2">
      <c r="A15" s="10">
        <v>14</v>
      </c>
      <c r="B15" s="11" t="s">
        <v>111</v>
      </c>
      <c r="C15" s="12" t="s">
        <v>81</v>
      </c>
      <c r="D15" s="13" t="s">
        <v>136</v>
      </c>
      <c r="E15" s="14" t="s">
        <v>41</v>
      </c>
      <c r="F15" s="15" t="s">
        <v>4</v>
      </c>
      <c r="G15" s="17" t="s">
        <v>27</v>
      </c>
      <c r="H15" s="15">
        <v>70</v>
      </c>
      <c r="I15" s="23" t="s">
        <v>222</v>
      </c>
      <c r="J15" s="24" t="s">
        <v>227</v>
      </c>
      <c r="K15" s="1"/>
      <c r="L15" s="23" t="s">
        <v>25</v>
      </c>
      <c r="M15" s="23">
        <v>400</v>
      </c>
      <c r="N15" s="19">
        <v>500</v>
      </c>
      <c r="O15" s="19">
        <f>N15*M15*2</f>
        <v>400000</v>
      </c>
      <c r="P15" s="21">
        <f t="shared" ref="P15:P16" si="3">K15*18</f>
        <v>0</v>
      </c>
      <c r="Q15" s="26" t="s">
        <v>9</v>
      </c>
    </row>
    <row r="16" spans="1:17" ht="84.95" customHeight="1" x14ac:dyDescent="0.2">
      <c r="A16" s="10">
        <v>15</v>
      </c>
      <c r="B16" s="11" t="s">
        <v>196</v>
      </c>
      <c r="C16" s="12" t="s">
        <v>201</v>
      </c>
      <c r="D16" s="13" t="s">
        <v>206</v>
      </c>
      <c r="E16" s="14" t="s">
        <v>207</v>
      </c>
      <c r="F16" s="15" t="s">
        <v>18</v>
      </c>
      <c r="G16" s="17" t="s">
        <v>197</v>
      </c>
      <c r="H16" s="15">
        <v>36</v>
      </c>
      <c r="I16" s="23" t="s">
        <v>220</v>
      </c>
      <c r="J16" s="24" t="s">
        <v>227</v>
      </c>
      <c r="K16" s="1"/>
      <c r="L16" s="20"/>
      <c r="M16" s="20"/>
      <c r="N16" s="20"/>
      <c r="O16" s="20"/>
      <c r="P16" s="21">
        <f t="shared" si="3"/>
        <v>0</v>
      </c>
      <c r="Q16" s="26"/>
    </row>
    <row r="17" spans="1:17" ht="84.95" customHeight="1" x14ac:dyDescent="0.2">
      <c r="A17" s="10">
        <v>16</v>
      </c>
      <c r="B17" s="11" t="s">
        <v>198</v>
      </c>
      <c r="C17" s="12" t="s">
        <v>202</v>
      </c>
      <c r="D17" s="13" t="s">
        <v>208</v>
      </c>
      <c r="E17" s="14" t="s">
        <v>209</v>
      </c>
      <c r="F17" s="15" t="s">
        <v>18</v>
      </c>
      <c r="G17" s="17" t="s">
        <v>199</v>
      </c>
      <c r="H17" s="15">
        <v>49</v>
      </c>
      <c r="I17" s="23" t="s">
        <v>220</v>
      </c>
      <c r="J17" s="18" t="s">
        <v>228</v>
      </c>
      <c r="K17" s="1"/>
      <c r="L17" s="20"/>
      <c r="M17" s="20"/>
      <c r="N17" s="20"/>
      <c r="O17" s="20"/>
      <c r="P17" s="21">
        <f t="shared" ref="P17:P18" si="4">K17*23</f>
        <v>0</v>
      </c>
      <c r="Q17" s="26"/>
    </row>
    <row r="18" spans="1:17" ht="84.95" customHeight="1" x14ac:dyDescent="0.2">
      <c r="A18" s="10">
        <v>17</v>
      </c>
      <c r="B18" s="11" t="s">
        <v>112</v>
      </c>
      <c r="C18" s="28" t="s">
        <v>82</v>
      </c>
      <c r="D18" s="13" t="s">
        <v>137</v>
      </c>
      <c r="E18" s="14" t="s">
        <v>36</v>
      </c>
      <c r="F18" s="15" t="s">
        <v>19</v>
      </c>
      <c r="G18" s="17" t="s">
        <v>224</v>
      </c>
      <c r="H18" s="17" t="s">
        <v>200</v>
      </c>
      <c r="I18" s="23" t="s">
        <v>221</v>
      </c>
      <c r="J18" s="18" t="s">
        <v>228</v>
      </c>
      <c r="K18" s="1"/>
      <c r="L18" s="20"/>
      <c r="M18" s="20"/>
      <c r="N18" s="20"/>
      <c r="O18" s="20"/>
      <c r="P18" s="21">
        <f t="shared" si="4"/>
        <v>0</v>
      </c>
      <c r="Q18" s="22" t="s">
        <v>13</v>
      </c>
    </row>
    <row r="19" spans="1:17" ht="84.95" customHeight="1" x14ac:dyDescent="0.2">
      <c r="A19" s="10">
        <v>18</v>
      </c>
      <c r="B19" s="11" t="s">
        <v>105</v>
      </c>
      <c r="C19" s="12" t="s">
        <v>83</v>
      </c>
      <c r="D19" s="13" t="s">
        <v>138</v>
      </c>
      <c r="E19" s="14" t="s">
        <v>39</v>
      </c>
      <c r="F19" s="15" t="s">
        <v>4</v>
      </c>
      <c r="G19" s="17" t="s">
        <v>68</v>
      </c>
      <c r="H19" s="15">
        <v>31</v>
      </c>
      <c r="I19" s="23" t="s">
        <v>222</v>
      </c>
      <c r="J19" s="24" t="s">
        <v>227</v>
      </c>
      <c r="K19" s="1"/>
      <c r="L19" s="23" t="s">
        <v>25</v>
      </c>
      <c r="M19" s="23">
        <v>150</v>
      </c>
      <c r="N19" s="19">
        <v>500</v>
      </c>
      <c r="O19" s="19">
        <f>N19*M19*2</f>
        <v>150000</v>
      </c>
      <c r="P19" s="21">
        <f>K19*18</f>
        <v>0</v>
      </c>
      <c r="Q19" s="26" t="s">
        <v>9</v>
      </c>
    </row>
    <row r="20" spans="1:17" x14ac:dyDescent="0.2">
      <c r="A20" s="10"/>
      <c r="B20" s="11"/>
      <c r="C20" s="12"/>
      <c r="D20" s="13"/>
      <c r="E20" s="14"/>
      <c r="F20" s="15"/>
      <c r="G20" s="17"/>
      <c r="H20" s="15"/>
      <c r="I20" s="23"/>
      <c r="J20" s="29"/>
      <c r="K20" s="19"/>
      <c r="L20" s="23"/>
      <c r="M20" s="23"/>
      <c r="N20" s="18"/>
      <c r="O20" s="18"/>
      <c r="P20" s="21"/>
      <c r="Q20" s="22"/>
    </row>
    <row r="21" spans="1:17" ht="36" customHeight="1" x14ac:dyDescent="0.2">
      <c r="A21" s="10"/>
      <c r="B21" s="30" t="s">
        <v>60</v>
      </c>
      <c r="C21" s="12"/>
      <c r="D21" s="13"/>
      <c r="E21" s="14"/>
      <c r="F21" s="15"/>
      <c r="G21" s="17"/>
      <c r="H21" s="15"/>
      <c r="I21" s="23"/>
      <c r="J21" s="23"/>
      <c r="K21" s="19"/>
      <c r="L21" s="23"/>
      <c r="M21" s="23"/>
      <c r="N21" s="18"/>
      <c r="O21" s="18"/>
      <c r="P21" s="21">
        <f>SUM(P2:P19)</f>
        <v>0</v>
      </c>
      <c r="Q21" s="22"/>
    </row>
    <row r="22" spans="1:17" ht="84.95" customHeight="1" x14ac:dyDescent="0.2">
      <c r="A22" s="10">
        <v>19</v>
      </c>
      <c r="B22" s="28" t="s">
        <v>156</v>
      </c>
      <c r="C22" s="12" t="s">
        <v>157</v>
      </c>
      <c r="D22" s="23" t="s">
        <v>160</v>
      </c>
      <c r="E22" s="14" t="s">
        <v>159</v>
      </c>
      <c r="F22" s="31" t="s">
        <v>18</v>
      </c>
      <c r="G22" s="17" t="s">
        <v>158</v>
      </c>
      <c r="H22" s="15">
        <v>44</v>
      </c>
      <c r="I22" s="23" t="s">
        <v>220</v>
      </c>
      <c r="J22" s="24" t="s">
        <v>227</v>
      </c>
      <c r="K22" s="1"/>
      <c r="L22" s="20"/>
      <c r="M22" s="20"/>
      <c r="N22" s="20"/>
      <c r="O22" s="20"/>
      <c r="P22" s="21">
        <f>K22*18</f>
        <v>0</v>
      </c>
      <c r="Q22" s="22"/>
    </row>
    <row r="23" spans="1:17" ht="84.95" customHeight="1" x14ac:dyDescent="0.2">
      <c r="A23" s="10">
        <v>20</v>
      </c>
      <c r="B23" s="28" t="s">
        <v>211</v>
      </c>
      <c r="C23" s="12" t="s">
        <v>85</v>
      </c>
      <c r="D23" s="23" t="s">
        <v>119</v>
      </c>
      <c r="E23" s="14" t="s">
        <v>53</v>
      </c>
      <c r="F23" s="23" t="s">
        <v>20</v>
      </c>
      <c r="G23" s="16" t="s">
        <v>28</v>
      </c>
      <c r="H23" s="23" t="s">
        <v>21</v>
      </c>
      <c r="I23" s="23" t="s">
        <v>222</v>
      </c>
      <c r="J23" s="18" t="s">
        <v>228</v>
      </c>
      <c r="K23" s="1"/>
      <c r="L23" s="20"/>
      <c r="M23" s="20"/>
      <c r="N23" s="20"/>
      <c r="O23" s="20"/>
      <c r="P23" s="21">
        <f>K23*23</f>
        <v>0</v>
      </c>
      <c r="Q23" s="22" t="s">
        <v>13</v>
      </c>
    </row>
    <row r="24" spans="1:17" ht="84.95" customHeight="1" x14ac:dyDescent="0.2">
      <c r="A24" s="10">
        <v>21</v>
      </c>
      <c r="B24" s="28" t="s">
        <v>104</v>
      </c>
      <c r="C24" s="12" t="s">
        <v>86</v>
      </c>
      <c r="D24" s="23" t="s">
        <v>120</v>
      </c>
      <c r="E24" s="32" t="s">
        <v>58</v>
      </c>
      <c r="F24" s="23" t="s">
        <v>18</v>
      </c>
      <c r="G24" s="16" t="s">
        <v>14</v>
      </c>
      <c r="H24" s="23" t="s">
        <v>212</v>
      </c>
      <c r="I24" s="23" t="s">
        <v>220</v>
      </c>
      <c r="J24" s="24" t="s">
        <v>227</v>
      </c>
      <c r="K24" s="1"/>
      <c r="L24" s="20"/>
      <c r="M24" s="20"/>
      <c r="N24" s="20"/>
      <c r="O24" s="20"/>
      <c r="P24" s="21">
        <f t="shared" ref="P24:P26" si="5">K24*18</f>
        <v>0</v>
      </c>
      <c r="Q24" s="26" t="s">
        <v>9</v>
      </c>
    </row>
    <row r="25" spans="1:17" ht="84.95" customHeight="1" x14ac:dyDescent="0.2">
      <c r="A25" s="10">
        <v>22</v>
      </c>
      <c r="B25" s="28" t="s">
        <v>15</v>
      </c>
      <c r="C25" s="12" t="s">
        <v>87</v>
      </c>
      <c r="D25" s="23" t="s">
        <v>118</v>
      </c>
      <c r="E25" s="32" t="s">
        <v>57</v>
      </c>
      <c r="F25" s="23" t="s">
        <v>65</v>
      </c>
      <c r="G25" s="16" t="s">
        <v>16</v>
      </c>
      <c r="H25" s="23">
        <v>1050</v>
      </c>
      <c r="I25" s="23" t="s">
        <v>222</v>
      </c>
      <c r="J25" s="24" t="s">
        <v>227</v>
      </c>
      <c r="K25" s="2"/>
      <c r="L25" s="20"/>
      <c r="M25" s="20"/>
      <c r="N25" s="20"/>
      <c r="O25" s="20"/>
      <c r="P25" s="21">
        <f t="shared" si="5"/>
        <v>0</v>
      </c>
      <c r="Q25" s="26" t="s">
        <v>9</v>
      </c>
    </row>
    <row r="26" spans="1:17" ht="84.95" customHeight="1" x14ac:dyDescent="0.2">
      <c r="A26" s="10">
        <v>23</v>
      </c>
      <c r="B26" s="28" t="s">
        <v>182</v>
      </c>
      <c r="C26" s="12" t="s">
        <v>183</v>
      </c>
      <c r="D26" s="23" t="s">
        <v>139</v>
      </c>
      <c r="E26" s="14" t="s">
        <v>56</v>
      </c>
      <c r="F26" s="23" t="s">
        <v>18</v>
      </c>
      <c r="G26" s="16" t="s">
        <v>213</v>
      </c>
      <c r="H26" s="16" t="s">
        <v>217</v>
      </c>
      <c r="I26" s="23" t="s">
        <v>220</v>
      </c>
      <c r="J26" s="24" t="s">
        <v>227</v>
      </c>
      <c r="K26" s="2"/>
      <c r="L26" s="20"/>
      <c r="M26" s="20"/>
      <c r="N26" s="20"/>
      <c r="O26" s="20"/>
      <c r="P26" s="21">
        <f t="shared" si="5"/>
        <v>0</v>
      </c>
      <c r="Q26" s="26" t="s">
        <v>9</v>
      </c>
    </row>
    <row r="27" spans="1:17" ht="84.95" customHeight="1" x14ac:dyDescent="0.2">
      <c r="A27" s="10">
        <v>24</v>
      </c>
      <c r="B27" s="28" t="s">
        <v>116</v>
      </c>
      <c r="C27" s="12" t="s">
        <v>84</v>
      </c>
      <c r="D27" s="23" t="s">
        <v>121</v>
      </c>
      <c r="E27" s="14" t="s">
        <v>43</v>
      </c>
      <c r="F27" s="23" t="s">
        <v>18</v>
      </c>
      <c r="G27" s="16" t="s">
        <v>31</v>
      </c>
      <c r="H27" s="16" t="s">
        <v>214</v>
      </c>
      <c r="I27" s="23" t="s">
        <v>222</v>
      </c>
      <c r="J27" s="18" t="s">
        <v>228</v>
      </c>
      <c r="K27" s="2"/>
      <c r="L27" s="20"/>
      <c r="M27" s="20"/>
      <c r="N27" s="20"/>
      <c r="O27" s="20"/>
      <c r="P27" s="21">
        <f>K27*23</f>
        <v>0</v>
      </c>
      <c r="Q27" s="26" t="s">
        <v>13</v>
      </c>
    </row>
    <row r="28" spans="1:17" ht="84.95" customHeight="1" x14ac:dyDescent="0.2">
      <c r="A28" s="10">
        <v>25</v>
      </c>
      <c r="B28" s="28" t="s">
        <v>24</v>
      </c>
      <c r="C28" s="12" t="s">
        <v>88</v>
      </c>
      <c r="D28" s="23" t="s">
        <v>140</v>
      </c>
      <c r="E28" s="14" t="s">
        <v>44</v>
      </c>
      <c r="F28" s="23" t="s">
        <v>18</v>
      </c>
      <c r="G28" s="16" t="s">
        <v>210</v>
      </c>
      <c r="H28" s="13">
        <v>46</v>
      </c>
      <c r="I28" s="23" t="s">
        <v>220</v>
      </c>
      <c r="J28" s="24" t="s">
        <v>227</v>
      </c>
      <c r="K28" s="1"/>
      <c r="L28" s="20"/>
      <c r="M28" s="20"/>
      <c r="N28" s="20"/>
      <c r="O28" s="20"/>
      <c r="P28" s="21">
        <f t="shared" ref="P28:P30" si="6">K28*18</f>
        <v>0</v>
      </c>
      <c r="Q28" s="26" t="s">
        <v>9</v>
      </c>
    </row>
    <row r="29" spans="1:17" ht="84.95" customHeight="1" x14ac:dyDescent="0.2">
      <c r="A29" s="10">
        <v>26</v>
      </c>
      <c r="B29" s="28" t="s">
        <v>164</v>
      </c>
      <c r="C29" s="12" t="s">
        <v>163</v>
      </c>
      <c r="D29" s="23" t="s">
        <v>165</v>
      </c>
      <c r="E29" s="14" t="s">
        <v>162</v>
      </c>
      <c r="F29" s="23" t="s">
        <v>18</v>
      </c>
      <c r="G29" s="16" t="s">
        <v>161</v>
      </c>
      <c r="H29" s="13">
        <v>49</v>
      </c>
      <c r="I29" s="23" t="s">
        <v>220</v>
      </c>
      <c r="J29" s="24" t="s">
        <v>227</v>
      </c>
      <c r="K29" s="1"/>
      <c r="L29" s="20"/>
      <c r="M29" s="20"/>
      <c r="N29" s="20"/>
      <c r="O29" s="20"/>
      <c r="P29" s="21">
        <f t="shared" si="6"/>
        <v>0</v>
      </c>
      <c r="Q29" s="26"/>
    </row>
    <row r="30" spans="1:17" ht="84.95" customHeight="1" x14ac:dyDescent="0.2">
      <c r="A30" s="10">
        <v>27</v>
      </c>
      <c r="B30" s="28" t="s">
        <v>100</v>
      </c>
      <c r="C30" s="12" t="s">
        <v>89</v>
      </c>
      <c r="D30" s="23" t="s">
        <v>122</v>
      </c>
      <c r="E30" s="14" t="s">
        <v>54</v>
      </c>
      <c r="F30" s="23" t="s">
        <v>20</v>
      </c>
      <c r="G30" s="16" t="s">
        <v>29</v>
      </c>
      <c r="H30" s="23" t="s">
        <v>22</v>
      </c>
      <c r="I30" s="23" t="s">
        <v>220</v>
      </c>
      <c r="J30" s="24" t="s">
        <v>227</v>
      </c>
      <c r="K30" s="1"/>
      <c r="L30" s="20"/>
      <c r="M30" s="20"/>
      <c r="N30" s="20"/>
      <c r="O30" s="20"/>
      <c r="P30" s="21">
        <f t="shared" si="6"/>
        <v>0</v>
      </c>
      <c r="Q30" s="26" t="s">
        <v>9</v>
      </c>
    </row>
    <row r="31" spans="1:17" ht="84.95" customHeight="1" x14ac:dyDescent="0.2">
      <c r="A31" s="10">
        <v>28</v>
      </c>
      <c r="B31" s="27" t="s">
        <v>155</v>
      </c>
      <c r="C31" s="28" t="s">
        <v>96</v>
      </c>
      <c r="D31" s="23" t="s">
        <v>141</v>
      </c>
      <c r="E31" s="14" t="s">
        <v>50</v>
      </c>
      <c r="F31" s="23" t="s">
        <v>18</v>
      </c>
      <c r="G31" s="16" t="s">
        <v>215</v>
      </c>
      <c r="H31" s="23" t="s">
        <v>66</v>
      </c>
      <c r="I31" s="23" t="s">
        <v>220</v>
      </c>
      <c r="J31" s="18" t="s">
        <v>228</v>
      </c>
      <c r="K31" s="2"/>
      <c r="L31" s="20"/>
      <c r="M31" s="20"/>
      <c r="N31" s="20"/>
      <c r="O31" s="20"/>
      <c r="P31" s="21">
        <f t="shared" ref="P31:P32" si="7">K31*23</f>
        <v>0</v>
      </c>
      <c r="Q31" s="22" t="s">
        <v>13</v>
      </c>
    </row>
    <row r="32" spans="1:17" ht="84.95" customHeight="1" x14ac:dyDescent="0.2">
      <c r="A32" s="10">
        <v>29</v>
      </c>
      <c r="B32" s="27" t="s">
        <v>154</v>
      </c>
      <c r="C32" s="28" t="s">
        <v>95</v>
      </c>
      <c r="D32" s="33" t="s">
        <v>142</v>
      </c>
      <c r="E32" s="14" t="s">
        <v>97</v>
      </c>
      <c r="F32" s="23" t="s">
        <v>18</v>
      </c>
      <c r="G32" s="16" t="s">
        <v>216</v>
      </c>
      <c r="H32" s="23" t="s">
        <v>17</v>
      </c>
      <c r="I32" s="23" t="s">
        <v>220</v>
      </c>
      <c r="J32" s="18" t="s">
        <v>228</v>
      </c>
      <c r="K32" s="2"/>
      <c r="L32" s="20"/>
      <c r="M32" s="20"/>
      <c r="N32" s="20"/>
      <c r="O32" s="20"/>
      <c r="P32" s="21">
        <f t="shared" si="7"/>
        <v>0</v>
      </c>
      <c r="Q32" s="22" t="s">
        <v>13</v>
      </c>
    </row>
    <row r="33" spans="1:17" ht="84.95" customHeight="1" x14ac:dyDescent="0.2">
      <c r="A33" s="10">
        <v>30</v>
      </c>
      <c r="B33" s="27" t="s">
        <v>101</v>
      </c>
      <c r="C33" s="12" t="s">
        <v>90</v>
      </c>
      <c r="D33" s="23" t="s">
        <v>123</v>
      </c>
      <c r="E33" s="14" t="s">
        <v>51</v>
      </c>
      <c r="F33" s="23" t="s">
        <v>5</v>
      </c>
      <c r="G33" s="16" t="s">
        <v>6</v>
      </c>
      <c r="H33" s="23">
        <v>97.5</v>
      </c>
      <c r="I33" s="23" t="s">
        <v>222</v>
      </c>
      <c r="J33" s="24" t="s">
        <v>227</v>
      </c>
      <c r="K33" s="2"/>
      <c r="L33" s="23" t="s">
        <v>11</v>
      </c>
      <c r="M33" s="23">
        <v>150</v>
      </c>
      <c r="N33" s="19">
        <v>1100</v>
      </c>
      <c r="O33" s="19">
        <f>N33*M33*2</f>
        <v>330000</v>
      </c>
      <c r="P33" s="21">
        <f t="shared" ref="P33:P35" si="8">K33*18</f>
        <v>0</v>
      </c>
      <c r="Q33" s="26" t="s">
        <v>9</v>
      </c>
    </row>
    <row r="34" spans="1:17" ht="84.95" customHeight="1" x14ac:dyDescent="0.2">
      <c r="A34" s="10">
        <v>31</v>
      </c>
      <c r="B34" s="27" t="s">
        <v>167</v>
      </c>
      <c r="C34" s="12" t="s">
        <v>166</v>
      </c>
      <c r="D34" s="23" t="s">
        <v>181</v>
      </c>
      <c r="E34" s="14" t="s">
        <v>178</v>
      </c>
      <c r="F34" s="34" t="s">
        <v>18</v>
      </c>
      <c r="G34" s="16" t="s">
        <v>179</v>
      </c>
      <c r="H34" s="23" t="s">
        <v>180</v>
      </c>
      <c r="I34" s="23" t="s">
        <v>220</v>
      </c>
      <c r="J34" s="24" t="s">
        <v>227</v>
      </c>
      <c r="K34" s="2"/>
      <c r="L34" s="20"/>
      <c r="M34" s="20"/>
      <c r="N34" s="20"/>
      <c r="O34" s="20"/>
      <c r="P34" s="21">
        <f t="shared" si="8"/>
        <v>0</v>
      </c>
      <c r="Q34" s="26"/>
    </row>
    <row r="35" spans="1:17" ht="84.95" customHeight="1" x14ac:dyDescent="0.2">
      <c r="A35" s="10">
        <v>32</v>
      </c>
      <c r="B35" s="28" t="s">
        <v>102</v>
      </c>
      <c r="C35" s="12" t="s">
        <v>91</v>
      </c>
      <c r="D35" s="23" t="s">
        <v>124</v>
      </c>
      <c r="E35" s="14" t="s">
        <v>52</v>
      </c>
      <c r="F35" s="23" t="s">
        <v>4</v>
      </c>
      <c r="G35" s="16" t="s">
        <v>218</v>
      </c>
      <c r="H35" s="23">
        <v>48</v>
      </c>
      <c r="I35" s="23" t="s">
        <v>222</v>
      </c>
      <c r="J35" s="24" t="s">
        <v>227</v>
      </c>
      <c r="K35" s="2"/>
      <c r="L35" s="23" t="s">
        <v>25</v>
      </c>
      <c r="M35" s="23">
        <v>120</v>
      </c>
      <c r="N35" s="19">
        <v>500</v>
      </c>
      <c r="O35" s="19">
        <f>N35*M35*2</f>
        <v>120000</v>
      </c>
      <c r="P35" s="21">
        <f t="shared" si="8"/>
        <v>0</v>
      </c>
      <c r="Q35" s="26" t="s">
        <v>9</v>
      </c>
    </row>
    <row r="36" spans="1:17" ht="84.95" customHeight="1" x14ac:dyDescent="0.2">
      <c r="A36" s="10">
        <v>33</v>
      </c>
      <c r="B36" s="28" t="s">
        <v>170</v>
      </c>
      <c r="C36" s="12" t="s">
        <v>168</v>
      </c>
      <c r="D36" s="23" t="s">
        <v>176</v>
      </c>
      <c r="E36" s="14" t="s">
        <v>174</v>
      </c>
      <c r="F36" s="34" t="s">
        <v>18</v>
      </c>
      <c r="G36" s="16" t="s">
        <v>172</v>
      </c>
      <c r="H36" s="23">
        <v>38</v>
      </c>
      <c r="I36" s="23" t="s">
        <v>220</v>
      </c>
      <c r="J36" s="18" t="s">
        <v>228</v>
      </c>
      <c r="K36" s="2"/>
      <c r="L36" s="20"/>
      <c r="M36" s="20"/>
      <c r="N36" s="20"/>
      <c r="O36" s="20"/>
      <c r="P36" s="21">
        <f>K36*23</f>
        <v>0</v>
      </c>
      <c r="Q36" s="26"/>
    </row>
    <row r="37" spans="1:17" ht="84.95" customHeight="1" x14ac:dyDescent="0.2">
      <c r="A37" s="10">
        <v>34</v>
      </c>
      <c r="B37" s="28" t="s">
        <v>171</v>
      </c>
      <c r="C37" s="12" t="s">
        <v>169</v>
      </c>
      <c r="D37" s="23" t="s">
        <v>177</v>
      </c>
      <c r="E37" s="14" t="s">
        <v>175</v>
      </c>
      <c r="F37" s="34" t="s">
        <v>18</v>
      </c>
      <c r="G37" s="16" t="s">
        <v>173</v>
      </c>
      <c r="H37" s="23">
        <v>48</v>
      </c>
      <c r="I37" s="23" t="s">
        <v>220</v>
      </c>
      <c r="J37" s="24" t="s">
        <v>227</v>
      </c>
      <c r="K37" s="2"/>
      <c r="L37" s="20"/>
      <c r="M37" s="20"/>
      <c r="N37" s="20"/>
      <c r="O37" s="20"/>
      <c r="P37" s="21">
        <f t="shared" ref="P37:P38" si="9">K37*18</f>
        <v>0</v>
      </c>
      <c r="Q37" s="26"/>
    </row>
    <row r="38" spans="1:17" ht="84.95" customHeight="1" x14ac:dyDescent="0.2">
      <c r="A38" s="10">
        <v>35</v>
      </c>
      <c r="B38" s="28" t="s">
        <v>103</v>
      </c>
      <c r="C38" s="12" t="s">
        <v>92</v>
      </c>
      <c r="D38" s="23" t="s">
        <v>125</v>
      </c>
      <c r="E38" s="14" t="s">
        <v>55</v>
      </c>
      <c r="F38" s="23" t="s">
        <v>20</v>
      </c>
      <c r="G38" s="16" t="s">
        <v>30</v>
      </c>
      <c r="H38" s="23" t="s">
        <v>22</v>
      </c>
      <c r="I38" s="23" t="s">
        <v>220</v>
      </c>
      <c r="J38" s="24" t="s">
        <v>227</v>
      </c>
      <c r="K38" s="1"/>
      <c r="L38" s="20"/>
      <c r="M38" s="20"/>
      <c r="N38" s="20"/>
      <c r="O38" s="20"/>
      <c r="P38" s="21">
        <f t="shared" si="9"/>
        <v>0</v>
      </c>
      <c r="Q38" s="26" t="s">
        <v>9</v>
      </c>
    </row>
    <row r="39" spans="1:17" ht="37.5" customHeight="1" thickBot="1" x14ac:dyDescent="0.25">
      <c r="A39" s="35"/>
      <c r="B39" s="36" t="s">
        <v>59</v>
      </c>
      <c r="C39" s="37"/>
      <c r="D39" s="38"/>
      <c r="E39" s="27"/>
      <c r="F39" s="39"/>
      <c r="G39" s="40"/>
      <c r="H39" s="39"/>
      <c r="I39" s="41"/>
      <c r="J39" s="23"/>
      <c r="K39" s="42"/>
      <c r="L39" s="43"/>
      <c r="M39" s="43"/>
      <c r="N39" s="44"/>
      <c r="O39" s="44"/>
      <c r="P39" s="45">
        <f>SUM(P22:P38)</f>
        <v>0</v>
      </c>
      <c r="Q39" s="46"/>
    </row>
    <row r="40" spans="1:17" ht="42" customHeight="1" thickBot="1" x14ac:dyDescent="0.25">
      <c r="A40" s="47"/>
      <c r="B40" s="48" t="s">
        <v>117</v>
      </c>
      <c r="C40" s="49"/>
      <c r="D40" s="50"/>
      <c r="E40" s="50"/>
      <c r="F40" s="50"/>
      <c r="G40" s="50"/>
      <c r="H40" s="50"/>
      <c r="I40" s="51"/>
      <c r="J40" s="52" t="s">
        <v>23</v>
      </c>
      <c r="K40" s="53"/>
      <c r="L40" s="54"/>
      <c r="M40" s="55"/>
      <c r="N40" s="56"/>
      <c r="O40" s="56"/>
      <c r="P40" s="57">
        <f>SUM(P21+P39)</f>
        <v>0</v>
      </c>
      <c r="Q40" s="58"/>
    </row>
    <row r="43" spans="1:17" ht="61.5" customHeight="1" x14ac:dyDescent="0.2">
      <c r="P43" s="61"/>
    </row>
    <row r="47" spans="1:17" ht="51" customHeight="1" x14ac:dyDescent="0.25">
      <c r="P47" s="62"/>
    </row>
  </sheetData>
  <sheetProtection algorithmName="SHA-512" hashValue="DLsm+EAe5f7VGQZYvWWDbow8ZF5AzQUG1MydbQCM2VkfB8tEGllbzBLdkVxcwmMSGsdga4DhTOsoO/DJxx3k2g==" saltValue="DI0qStjEuwDvJYRVfgvLPg==" spinCount="100000" sheet="1" selectLockedCells="1"/>
  <autoFilter ref="A1:Q40" xr:uid="{00000000-0009-0000-0000-000000000000}"/>
  <sortState xmlns:xlrd2="http://schemas.microsoft.com/office/spreadsheetml/2017/richdata2" ref="A3:Q106">
    <sortCondition sortBy="cellColor" ref="A3:A106" dxfId="0"/>
    <sortCondition ref="B3:B106"/>
  </sortState>
  <pageMargins left="0.7" right="0.7" top="0.78740157499999996" bottom="0.78740157499999996" header="0.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prací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Malý Jiří, Bc.</cp:lastModifiedBy>
  <cp:lastPrinted>2021-05-18T19:23:36Z</cp:lastPrinted>
  <dcterms:created xsi:type="dcterms:W3CDTF">2012-12-06T07:21:13Z</dcterms:created>
  <dcterms:modified xsi:type="dcterms:W3CDTF">2023-05-29T13:12:56Z</dcterms:modified>
</cp:coreProperties>
</file>